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45" windowHeight="4545" activeTab="0"/>
  </bookViews>
  <sheets>
    <sheet name="Показатели" sheetId="1" r:id="rId1"/>
    <sheet name="Графики показателей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<sst xmlns="http://schemas.openxmlformats.org/spreadsheetml/2006/main" count="55" uniqueCount="45">
  <si>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Выручка</t>
  </si>
  <si>
    <t>Затраты</t>
  </si>
  <si>
    <t>Доход</t>
  </si>
  <si>
    <t>Кол-во сделок</t>
  </si>
  <si>
    <t>Средний чек</t>
  </si>
  <si>
    <t>% конверсии</t>
  </si>
  <si>
    <t>Посетителей сайта</t>
  </si>
  <si>
    <t>Заказы с сайта</t>
  </si>
  <si>
    <t>Конверсия сайта</t>
  </si>
  <si>
    <t>Обращений по телефону</t>
  </si>
  <si>
    <t>Заказы по телефону</t>
  </si>
  <si>
    <t>Конверсии звонки в заказы</t>
  </si>
  <si>
    <t>медсестры</t>
  </si>
  <si>
    <t>врачи</t>
  </si>
  <si>
    <t>ИТР</t>
  </si>
  <si>
    <t>Персонал</t>
  </si>
  <si>
    <t>Сделок</t>
  </si>
  <si>
    <t xml:space="preserve">На сумму </t>
  </si>
  <si>
    <t>Гинекология</t>
  </si>
  <si>
    <t>Хирургия</t>
  </si>
  <si>
    <t>Процедурный</t>
  </si>
  <si>
    <t>Зарплата</t>
  </si>
  <si>
    <t>Подоходный налог</t>
  </si>
  <si>
    <t>ФЗН</t>
  </si>
  <si>
    <t>Налоги</t>
  </si>
  <si>
    <t>Наружная реклама</t>
  </si>
  <si>
    <t>Материалы</t>
  </si>
  <si>
    <t>Вентиляция</t>
  </si>
  <si>
    <t>Электричество</t>
  </si>
  <si>
    <t>Сантехнические работы</t>
  </si>
  <si>
    <t>Отделочные работы</t>
  </si>
  <si>
    <t>Сопутствующие затраты</t>
  </si>
  <si>
    <t>Рекламная кампания adwords</t>
  </si>
  <si>
    <t>Реклама</t>
  </si>
  <si>
    <t>Расходные материалы</t>
  </si>
  <si>
    <t>Лекарства</t>
  </si>
  <si>
    <t>сентябрь</t>
  </si>
  <si>
    <t>месяц</t>
  </si>
  <si>
    <t>номер недели</t>
  </si>
  <si>
    <t>октябрь</t>
  </si>
  <si>
    <t>Детали на странице</t>
  </si>
  <si>
    <t>http://bolsheprodag.ru/svoj-biznes/klyuchevye-pokazateli-biznesa</t>
  </si>
  <si>
    <t>Автор</t>
  </si>
  <si>
    <t>Сергей Бердачук</t>
  </si>
  <si>
    <t>Ключевые показатели бизнеса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</si>
</sst>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%"/>
  </numFmts>
  <fonts count="54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u val="single"/>
      <sz val="11.5"/>
      <color indexed="8"/>
      <name val="Arial Cyr"/>
      <family val="0"/>
    </font>
    <font>
      <b/>
      <sz val="7.35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u val="single"/>
      <sz val="10.75"/>
      <color indexed="8"/>
      <name val="Arial Cyr"/>
      <family val="0"/>
    </font>
    <font>
      <sz val="9.25"/>
      <color indexed="8"/>
      <name val="Arial Cyr"/>
      <family val="0"/>
    </font>
    <font>
      <b/>
      <sz val="5.25"/>
      <color indexed="8"/>
      <name val="Arial Cyr"/>
      <family val="0"/>
    </font>
    <font>
      <b/>
      <sz val="9.25"/>
      <color indexed="8"/>
      <name val="Arial Cyr"/>
      <family val="0"/>
    </font>
    <font>
      <b/>
      <u val="single"/>
      <sz val="11.2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72" fontId="3" fillId="36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4" fillId="37" borderId="10" xfId="0" applyNumberFormat="1" applyFont="1" applyFill="1" applyBorder="1" applyAlignment="1">
      <alignment horizontal="center"/>
    </xf>
    <xf numFmtId="172" fontId="4" fillId="37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173" fontId="2" fillId="37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Показатели продаж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0375"/>
          <c:w val="0.884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Показатели!$A$3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Показатели!$B$3:$F$3</c:f>
              <c:numCache>
                <c:ptCount val="5"/>
                <c:pt idx="0">
                  <c:v>5350040</c:v>
                </c:pt>
                <c:pt idx="1">
                  <c:v>6050050</c:v>
                </c:pt>
                <c:pt idx="2">
                  <c:v>5950047</c:v>
                </c:pt>
                <c:pt idx="3">
                  <c:v>6150045</c:v>
                </c:pt>
                <c:pt idx="4">
                  <c:v>6000047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Показатели!$A$4</c:f>
              <c:strCache>
                <c:ptCount val="1"/>
                <c:pt idx="0">
                  <c:v>Затраты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Показатели!$B$4:$F$4</c:f>
              <c:numCache>
                <c:ptCount val="5"/>
                <c:pt idx="0">
                  <c:v>1240000</c:v>
                </c:pt>
                <c:pt idx="1">
                  <c:v>1130000</c:v>
                </c:pt>
                <c:pt idx="2">
                  <c:v>1270000</c:v>
                </c:pt>
                <c:pt idx="3">
                  <c:v>1300000</c:v>
                </c:pt>
                <c:pt idx="4">
                  <c:v>1226000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Показатели!$A$5</c:f>
              <c:strCache>
                <c:ptCount val="1"/>
                <c:pt idx="0">
                  <c:v>Доход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Показатели!$B$5:$F$5</c:f>
              <c:numCache>
                <c:ptCount val="5"/>
                <c:pt idx="0">
                  <c:v>4110040</c:v>
                </c:pt>
                <c:pt idx="1">
                  <c:v>4920050</c:v>
                </c:pt>
                <c:pt idx="2">
                  <c:v>4680047</c:v>
                </c:pt>
                <c:pt idx="3">
                  <c:v>4850045</c:v>
                </c:pt>
                <c:pt idx="4">
                  <c:v>4774047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Показатели!$A$7</c:f>
              <c:strCache>
                <c:ptCount val="1"/>
                <c:pt idx="0">
                  <c:v>Средний чек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Показатели!$B$7:$F$7</c:f>
              <c:numCache>
                <c:ptCount val="5"/>
                <c:pt idx="0">
                  <c:v>133751</c:v>
                </c:pt>
                <c:pt idx="1">
                  <c:v>121001</c:v>
                </c:pt>
                <c:pt idx="2">
                  <c:v>126596.74468085106</c:v>
                </c:pt>
                <c:pt idx="3">
                  <c:v>136667.66666666666</c:v>
                </c:pt>
                <c:pt idx="4">
                  <c:v>127660.5744680851</c:v>
                </c:pt>
              </c:numCache>
            </c:numRef>
          </c:val>
          <c:smooth val="0"/>
        </c:ser>
        <c:marker val="1"/>
        <c:axId val="15927851"/>
        <c:axId val="9132932"/>
      </c:lineChart>
      <c:catAx>
        <c:axId val="159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недели</a:t>
                </a:r>
              </a:p>
            </c:rich>
          </c:tx>
          <c:layout>
            <c:manualLayout>
              <c:xMode val="factor"/>
              <c:yMode val="factor"/>
              <c:x val="0.003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2932"/>
        <c:crosses val="autoZero"/>
        <c:auto val="1"/>
        <c:lblOffset val="100"/>
        <c:tickLblSkip val="1"/>
        <c:noMultiLvlLbl val="0"/>
      </c:catAx>
      <c:valAx>
        <c:axId val="913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27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975"/>
          <c:w val="0.8337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Показатели конверсии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825"/>
          <c:w val="0.887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Показатели!$A$8</c:f>
              <c:strCache>
                <c:ptCount val="1"/>
                <c:pt idx="0">
                  <c:v>% конверсии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Показатели!$B$8:$F$8</c:f>
              <c:numCache>
                <c:ptCount val="5"/>
                <c:pt idx="0">
                  <c:v>0.197</c:v>
                </c:pt>
                <c:pt idx="1">
                  <c:v>0.17786096256684492</c:v>
                </c:pt>
                <c:pt idx="2">
                  <c:v>0.2056666666666667</c:v>
                </c:pt>
                <c:pt idx="3">
                  <c:v>0.20833333333333334</c:v>
                </c:pt>
                <c:pt idx="4">
                  <c:v>0.23416666666666666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Показатели!$A$11</c:f>
              <c:strCache>
                <c:ptCount val="1"/>
                <c:pt idx="0">
                  <c:v>Конверсия сайта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Показатели!$B$11:$F$11</c:f>
              <c:numCache>
                <c:ptCount val="5"/>
                <c:pt idx="0">
                  <c:v>0.013999999999999999</c:v>
                </c:pt>
                <c:pt idx="1">
                  <c:v>0.014545454545454545</c:v>
                </c:pt>
                <c:pt idx="2">
                  <c:v>0.018000000000000002</c:v>
                </c:pt>
                <c:pt idx="3">
                  <c:v>0.016666666666666666</c:v>
                </c:pt>
                <c:pt idx="4">
                  <c:v>0.018333333333333333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Показатели!$A$14</c:f>
              <c:strCache>
                <c:ptCount val="1"/>
                <c:pt idx="0">
                  <c:v>Конверсии звонки в заказы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Показатели!$B$14:$F$14</c:f>
              <c:numCache>
                <c:ptCount val="5"/>
                <c:pt idx="0">
                  <c:v>0.38</c:v>
                </c:pt>
                <c:pt idx="1">
                  <c:v>0.3411764705882353</c:v>
                </c:pt>
                <c:pt idx="2">
                  <c:v>0.39333333333333337</c:v>
                </c:pt>
                <c:pt idx="3">
                  <c:v>0.4</c:v>
                </c:pt>
                <c:pt idx="4">
                  <c:v>0.45</c:v>
                </c:pt>
              </c:numCache>
            </c:numRef>
          </c:val>
          <c:smooth val="0"/>
        </c:ser>
        <c:marker val="1"/>
        <c:axId val="15087525"/>
        <c:axId val="1569998"/>
      </c:lineChart>
      <c:catAx>
        <c:axId val="1508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недели</a:t>
                </a:r>
              </a:p>
            </c:rich>
          </c:tx>
          <c:layout>
            <c:manualLayout>
              <c:xMode val="factor"/>
              <c:yMode val="factor"/>
              <c:x val="0.006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75"/>
          <c:y val="0.91325"/>
          <c:w val="0.97475"/>
          <c:h val="0.0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Показатели привлечения клиентов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075"/>
          <c:w val="0.88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Показатели!$A$6</c:f>
              <c:strCache>
                <c:ptCount val="1"/>
                <c:pt idx="0">
                  <c:v>Кол-во сделок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Показатели!$B$6:$F$6</c:f>
              <c:numCache>
                <c:ptCount val="5"/>
                <c:pt idx="0">
                  <c:v>40</c:v>
                </c:pt>
                <c:pt idx="1">
                  <c:v>50</c:v>
                </c:pt>
                <c:pt idx="2">
                  <c:v>47</c:v>
                </c:pt>
                <c:pt idx="3">
                  <c:v>45</c:v>
                </c:pt>
                <c:pt idx="4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Показатели!$A$9</c:f>
              <c:strCache>
                <c:ptCount val="1"/>
                <c:pt idx="0">
                  <c:v>Посетителей сайта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Показатели!$B$9:$F$9</c:f>
              <c:numCache>
                <c:ptCount val="5"/>
                <c:pt idx="0">
                  <c:v>500</c:v>
                </c:pt>
                <c:pt idx="1">
                  <c:v>550</c:v>
                </c:pt>
                <c:pt idx="2">
                  <c:v>500</c:v>
                </c:pt>
                <c:pt idx="3">
                  <c:v>600</c:v>
                </c:pt>
                <c:pt idx="4">
                  <c:v>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Показатели!$A$12</c:f>
              <c:strCache>
                <c:ptCount val="1"/>
                <c:pt idx="0">
                  <c:v>Обращений по телефону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Показатели!$B$12:$F$12</c:f>
              <c:numCache>
                <c:ptCount val="5"/>
                <c:pt idx="0">
                  <c:v>150</c:v>
                </c:pt>
                <c:pt idx="1">
                  <c:v>170</c:v>
                </c:pt>
                <c:pt idx="2">
                  <c:v>150</c:v>
                </c:pt>
                <c:pt idx="3">
                  <c:v>150</c:v>
                </c:pt>
                <c:pt idx="4">
                  <c:v>200</c:v>
                </c:pt>
              </c:numCache>
            </c:numRef>
          </c:val>
          <c:smooth val="0"/>
        </c:ser>
        <c:marker val="1"/>
        <c:axId val="14129983"/>
        <c:axId val="60060984"/>
      </c:lineChart>
      <c:catAx>
        <c:axId val="141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недели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9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2975"/>
          <c:w val="0.946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7</xdr:col>
      <xdr:colOff>266700</xdr:colOff>
      <xdr:row>19</xdr:row>
      <xdr:rowOff>76200</xdr:rowOff>
    </xdr:to>
    <xdr:graphicFrame>
      <xdr:nvGraphicFramePr>
        <xdr:cNvPr id="1" name="Диаграмма 1"/>
        <xdr:cNvGraphicFramePr/>
      </xdr:nvGraphicFramePr>
      <xdr:xfrm>
        <a:off x="76200" y="95250"/>
        <a:ext cx="4991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0</xdr:row>
      <xdr:rowOff>114300</xdr:rowOff>
    </xdr:from>
    <xdr:to>
      <xdr:col>14</xdr:col>
      <xdr:colOff>361950</xdr:colOff>
      <xdr:row>19</xdr:row>
      <xdr:rowOff>85725</xdr:rowOff>
    </xdr:to>
    <xdr:graphicFrame>
      <xdr:nvGraphicFramePr>
        <xdr:cNvPr id="2" name="Диаграмма 2"/>
        <xdr:cNvGraphicFramePr/>
      </xdr:nvGraphicFramePr>
      <xdr:xfrm>
        <a:off x="5200650" y="114300"/>
        <a:ext cx="47625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20</xdr:row>
      <xdr:rowOff>114300</xdr:rowOff>
    </xdr:from>
    <xdr:to>
      <xdr:col>14</xdr:col>
      <xdr:colOff>485775</xdr:colOff>
      <xdr:row>38</xdr:row>
      <xdr:rowOff>0</xdr:rowOff>
    </xdr:to>
    <xdr:graphicFrame>
      <xdr:nvGraphicFramePr>
        <xdr:cNvPr id="3" name="Диаграмма 3"/>
        <xdr:cNvGraphicFramePr/>
      </xdr:nvGraphicFramePr>
      <xdr:xfrm>
        <a:off x="5172075" y="3352800"/>
        <a:ext cx="49149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lsheprodag.ru/svoj-biznes/klyuchevye-pokazateli-biznes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7.75390625" style="0" customWidth="1"/>
    <col min="2" max="2" width="13.75390625" style="0" customWidth="1"/>
    <col min="3" max="3" width="13.125" style="0" customWidth="1"/>
    <col min="4" max="4" width="13.875" style="0" customWidth="1"/>
    <col min="5" max="5" width="14.25390625" style="0" customWidth="1"/>
    <col min="6" max="6" width="15.125" style="0" customWidth="1"/>
    <col min="8" max="8" width="28.375" style="0" customWidth="1"/>
    <col min="9" max="9" width="55.00390625" style="0" customWidth="1"/>
  </cols>
  <sheetData>
    <row r="1" spans="1:8" ht="12.75">
      <c r="A1" s="18" t="s">
        <v>37</v>
      </c>
      <c r="B1" s="27" t="s">
        <v>36</v>
      </c>
      <c r="C1" s="27"/>
      <c r="D1" s="27"/>
      <c r="E1" s="27"/>
      <c r="F1" s="19" t="s">
        <v>39</v>
      </c>
      <c r="H1" t="s">
        <v>44</v>
      </c>
    </row>
    <row r="2" spans="1:9" ht="12.75">
      <c r="A2" s="18" t="s">
        <v>38</v>
      </c>
      <c r="B2" s="19">
        <v>36</v>
      </c>
      <c r="C2" s="19">
        <v>37</v>
      </c>
      <c r="D2" s="19">
        <v>38</v>
      </c>
      <c r="E2" s="19">
        <v>39</v>
      </c>
      <c r="F2" s="19">
        <v>40</v>
      </c>
      <c r="H2" t="s">
        <v>42</v>
      </c>
      <c r="I2" t="s">
        <v>43</v>
      </c>
    </row>
    <row r="3" spans="1:9" ht="15">
      <c r="A3" s="20" t="s">
        <v>0</v>
      </c>
      <c r="B3" s="21">
        <f>B22+B26+B30</f>
        <v>5350040</v>
      </c>
      <c r="C3" s="21">
        <f>C22+C26+C30</f>
        <v>6050050</v>
      </c>
      <c r="D3" s="21">
        <f>D22+D26+D30</f>
        <v>5950047</v>
      </c>
      <c r="E3" s="21">
        <f>E22+E26+E30</f>
        <v>6150045</v>
      </c>
      <c r="F3" s="21">
        <f>F22+F26+F30</f>
        <v>6000047</v>
      </c>
      <c r="H3" t="s">
        <v>40</v>
      </c>
      <c r="I3" s="28" t="s">
        <v>41</v>
      </c>
    </row>
    <row r="4" spans="1:6" ht="15">
      <c r="A4" s="2" t="s">
        <v>1</v>
      </c>
      <c r="B4" s="17">
        <f>B37+B40+B45+B48</f>
        <v>1240000</v>
      </c>
      <c r="C4" s="17">
        <f>C37+C40+C45+C48</f>
        <v>1130000</v>
      </c>
      <c r="D4" s="17">
        <f>D37+D40+D45+D48</f>
        <v>1270000</v>
      </c>
      <c r="E4" s="17">
        <f>E37+E40+E45+E48</f>
        <v>1300000</v>
      </c>
      <c r="F4" s="17">
        <f>F37+F40+F45+F48</f>
        <v>1226000</v>
      </c>
    </row>
    <row r="5" spans="1:6" ht="15">
      <c r="A5" s="20" t="s">
        <v>2</v>
      </c>
      <c r="B5" s="21">
        <f>B3-B4</f>
        <v>4110040</v>
      </c>
      <c r="C5" s="21">
        <f>C3-C4</f>
        <v>4920050</v>
      </c>
      <c r="D5" s="21">
        <f>D3-D4</f>
        <v>4680047</v>
      </c>
      <c r="E5" s="21">
        <f>E3-E4</f>
        <v>4850045</v>
      </c>
      <c r="F5" s="21">
        <f>F3-F4</f>
        <v>4774047</v>
      </c>
    </row>
    <row r="6" spans="1:6" ht="15">
      <c r="A6" s="20" t="s">
        <v>3</v>
      </c>
      <c r="B6" s="21">
        <f>B19+B23+B27</f>
        <v>40</v>
      </c>
      <c r="C6" s="21">
        <f>C19+C23+C27</f>
        <v>50</v>
      </c>
      <c r="D6" s="21">
        <f>D19+D23+D27</f>
        <v>47</v>
      </c>
      <c r="E6" s="21">
        <f>E19+E23+E27</f>
        <v>45</v>
      </c>
      <c r="F6" s="21">
        <f>F19+F23+F27</f>
        <v>47</v>
      </c>
    </row>
    <row r="7" spans="1:6" ht="15">
      <c r="A7" s="20" t="s">
        <v>4</v>
      </c>
      <c r="B7" s="22">
        <f>B3/B6</f>
        <v>133751</v>
      </c>
      <c r="C7" s="22">
        <f>C3/C6</f>
        <v>121001</v>
      </c>
      <c r="D7" s="22">
        <f>D3/D6</f>
        <v>126596.74468085106</v>
      </c>
      <c r="E7" s="22">
        <f>E3/E6</f>
        <v>136667.66666666666</v>
      </c>
      <c r="F7" s="22">
        <f>F3/F6</f>
        <v>127660.5744680851</v>
      </c>
    </row>
    <row r="8" spans="1:6" ht="15.75" thickBot="1">
      <c r="A8" s="25" t="s">
        <v>5</v>
      </c>
      <c r="B8" s="26">
        <f>(B11+B14)/2</f>
        <v>0.197</v>
      </c>
      <c r="C8" s="26">
        <f>(C11+C14)/2</f>
        <v>0.17786096256684492</v>
      </c>
      <c r="D8" s="26">
        <f>(D11+D14)/2</f>
        <v>0.2056666666666667</v>
      </c>
      <c r="E8" s="26">
        <f>(E11+E14)/2</f>
        <v>0.20833333333333334</v>
      </c>
      <c r="F8" s="26">
        <f>(F11+F14)/2</f>
        <v>0.23416666666666666</v>
      </c>
    </row>
    <row r="9" spans="1:6" ht="12.75">
      <c r="A9" s="23" t="s">
        <v>6</v>
      </c>
      <c r="B9" s="24">
        <v>500</v>
      </c>
      <c r="C9" s="24">
        <v>550</v>
      </c>
      <c r="D9" s="24">
        <v>500</v>
      </c>
      <c r="E9" s="24">
        <v>600</v>
      </c>
      <c r="F9" s="24">
        <v>600</v>
      </c>
    </row>
    <row r="10" spans="1:6" ht="12.75">
      <c r="A10" s="5" t="s">
        <v>7</v>
      </c>
      <c r="B10" s="13">
        <v>7</v>
      </c>
      <c r="C10" s="13">
        <v>8</v>
      </c>
      <c r="D10" s="13">
        <v>9</v>
      </c>
      <c r="E10" s="13">
        <v>10</v>
      </c>
      <c r="F10" s="13">
        <v>11</v>
      </c>
    </row>
    <row r="11" spans="1:6" ht="15">
      <c r="A11" s="1" t="s">
        <v>8</v>
      </c>
      <c r="B11" s="6">
        <f>((B10*100)/B9)/100</f>
        <v>0.013999999999999999</v>
      </c>
      <c r="C11" s="6">
        <f>((C10*100)/C9)/100</f>
        <v>0.014545454545454545</v>
      </c>
      <c r="D11" s="6">
        <f>((D10*100)/D9)/100</f>
        <v>0.018000000000000002</v>
      </c>
      <c r="E11" s="6">
        <f>((E10*100)/E9)/100</f>
        <v>0.016666666666666666</v>
      </c>
      <c r="F11" s="6">
        <f>((F10*100)/F9)/100</f>
        <v>0.018333333333333333</v>
      </c>
    </row>
    <row r="12" spans="1:6" ht="12.75">
      <c r="A12" s="4" t="s">
        <v>9</v>
      </c>
      <c r="B12" s="13">
        <v>150</v>
      </c>
      <c r="C12" s="13">
        <v>170</v>
      </c>
      <c r="D12" s="13">
        <v>150</v>
      </c>
      <c r="E12" s="13">
        <v>150</v>
      </c>
      <c r="F12" s="13">
        <v>200</v>
      </c>
    </row>
    <row r="13" spans="1:6" ht="12.75">
      <c r="A13" s="5" t="s">
        <v>10</v>
      </c>
      <c r="B13" s="13">
        <v>57</v>
      </c>
      <c r="C13" s="13">
        <v>58</v>
      </c>
      <c r="D13" s="13">
        <v>59</v>
      </c>
      <c r="E13" s="13">
        <v>60</v>
      </c>
      <c r="F13" s="13">
        <v>90</v>
      </c>
    </row>
    <row r="14" spans="1:6" ht="15">
      <c r="A14" s="1" t="s">
        <v>11</v>
      </c>
      <c r="B14" s="6">
        <f>((B13*100/B12)/100)</f>
        <v>0.38</v>
      </c>
      <c r="C14" s="6">
        <f>((C13*100/C12)/100)</f>
        <v>0.3411764705882353</v>
      </c>
      <c r="D14" s="6">
        <f>((D13*100/D12)/100)</f>
        <v>0.39333333333333337</v>
      </c>
      <c r="E14" s="6">
        <f>((E13*100/E12)/100)</f>
        <v>0.4</v>
      </c>
      <c r="F14" s="6">
        <f>((F13*100/F12)/100)</f>
        <v>0.45</v>
      </c>
    </row>
    <row r="15" spans="1:6" ht="12.75">
      <c r="A15" s="5" t="s">
        <v>12</v>
      </c>
      <c r="B15" s="11">
        <v>5</v>
      </c>
      <c r="C15" s="11">
        <v>5</v>
      </c>
      <c r="D15" s="11">
        <v>5</v>
      </c>
      <c r="E15" s="11">
        <v>5</v>
      </c>
      <c r="F15" s="11">
        <v>5</v>
      </c>
    </row>
    <row r="16" spans="1:6" ht="12.75">
      <c r="A16" s="5" t="s">
        <v>13</v>
      </c>
      <c r="B16" s="11">
        <v>5</v>
      </c>
      <c r="C16" s="11">
        <v>4</v>
      </c>
      <c r="D16" s="11">
        <v>6</v>
      </c>
      <c r="E16" s="11">
        <v>6</v>
      </c>
      <c r="F16" s="11">
        <v>5</v>
      </c>
    </row>
    <row r="17" spans="1:6" ht="12.75">
      <c r="A17" s="5" t="s">
        <v>14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</row>
    <row r="18" spans="1:6" ht="15">
      <c r="A18" s="7" t="s">
        <v>15</v>
      </c>
      <c r="B18" s="14">
        <f>SUM(B15:B17)</f>
        <v>11</v>
      </c>
      <c r="C18" s="14">
        <f>SUM(C15:C17)</f>
        <v>10</v>
      </c>
      <c r="D18" s="14">
        <f>SUM(D15:D17)</f>
        <v>12</v>
      </c>
      <c r="E18" s="14">
        <f>SUM(E15:E17)</f>
        <v>12</v>
      </c>
      <c r="F18" s="14">
        <f>SUM(F15:F17)</f>
        <v>11</v>
      </c>
    </row>
    <row r="19" spans="1:6" ht="12.75">
      <c r="A19" s="5" t="s">
        <v>16</v>
      </c>
      <c r="B19" s="11">
        <v>15</v>
      </c>
      <c r="C19" s="11">
        <v>17</v>
      </c>
      <c r="D19" s="11">
        <v>16</v>
      </c>
      <c r="E19" s="11">
        <v>15</v>
      </c>
      <c r="F19" s="11">
        <v>15</v>
      </c>
    </row>
    <row r="20" spans="1:6" ht="12.75">
      <c r="A20" s="5" t="s">
        <v>17</v>
      </c>
      <c r="B20" s="11">
        <v>2400000</v>
      </c>
      <c r="C20" s="11">
        <v>2800000</v>
      </c>
      <c r="D20" s="11">
        <v>2600000</v>
      </c>
      <c r="E20" s="11">
        <v>2600000</v>
      </c>
      <c r="F20" s="11">
        <v>2400000</v>
      </c>
    </row>
    <row r="21" spans="1:6" ht="15">
      <c r="A21" s="8" t="s">
        <v>4</v>
      </c>
      <c r="B21" s="16">
        <f>B20/B19</f>
        <v>160000</v>
      </c>
      <c r="C21" s="16">
        <f>C20/C19</f>
        <v>164705.88235294117</v>
      </c>
      <c r="D21" s="16">
        <f>D20/D19</f>
        <v>162500</v>
      </c>
      <c r="E21" s="16">
        <f>E20/E19</f>
        <v>173333.33333333334</v>
      </c>
      <c r="F21" s="16">
        <f>F20/F19</f>
        <v>160000</v>
      </c>
    </row>
    <row r="22" spans="1:6" ht="15">
      <c r="A22" s="3" t="s">
        <v>18</v>
      </c>
      <c r="B22" s="10">
        <f>SUM(B19:B20)</f>
        <v>2400015</v>
      </c>
      <c r="C22" s="10">
        <f>SUM(C19:C20)</f>
        <v>2800017</v>
      </c>
      <c r="D22" s="10">
        <f>SUM(D19:D20)</f>
        <v>2600016</v>
      </c>
      <c r="E22" s="10">
        <f>SUM(E19:E20)</f>
        <v>2600015</v>
      </c>
      <c r="F22" s="10">
        <f>SUM(F19:F20)</f>
        <v>2400015</v>
      </c>
    </row>
    <row r="23" spans="1:6" ht="12.75">
      <c r="A23" s="5" t="s">
        <v>16</v>
      </c>
      <c r="B23" s="11">
        <v>5</v>
      </c>
      <c r="C23" s="11">
        <v>8</v>
      </c>
      <c r="D23" s="11">
        <v>9</v>
      </c>
      <c r="E23" s="11">
        <v>10</v>
      </c>
      <c r="F23" s="11">
        <v>11</v>
      </c>
    </row>
    <row r="24" spans="1:6" ht="12.75">
      <c r="A24" s="5" t="s">
        <v>17</v>
      </c>
      <c r="B24" s="11">
        <v>2800000</v>
      </c>
      <c r="C24" s="11">
        <v>3000000</v>
      </c>
      <c r="D24" s="11">
        <v>3100000</v>
      </c>
      <c r="E24" s="11">
        <v>3200000</v>
      </c>
      <c r="F24" s="11">
        <v>3300000</v>
      </c>
    </row>
    <row r="25" spans="1:6" ht="15">
      <c r="A25" s="8" t="s">
        <v>4</v>
      </c>
      <c r="B25" s="15">
        <f>B24/B23</f>
        <v>560000</v>
      </c>
      <c r="C25" s="15">
        <f>C24/C23</f>
        <v>375000</v>
      </c>
      <c r="D25" s="16">
        <f>D24/D23</f>
        <v>344444.44444444444</v>
      </c>
      <c r="E25" s="15">
        <f>E24/E23</f>
        <v>320000</v>
      </c>
      <c r="F25" s="15">
        <f>F24/F23</f>
        <v>300000</v>
      </c>
    </row>
    <row r="26" spans="1:6" ht="15">
      <c r="A26" s="3" t="s">
        <v>19</v>
      </c>
      <c r="B26" s="10">
        <f>SUM(B23:B24)</f>
        <v>2800005</v>
      </c>
      <c r="C26" s="10">
        <f>SUM(C23:C24)</f>
        <v>3000008</v>
      </c>
      <c r="D26" s="10">
        <f>SUM(D23:D24)</f>
        <v>3100009</v>
      </c>
      <c r="E26" s="10">
        <f>SUM(E23:E24)</f>
        <v>3200010</v>
      </c>
      <c r="F26" s="10">
        <f>SUM(F23:F24)</f>
        <v>3300011</v>
      </c>
    </row>
    <row r="27" spans="1:6" ht="12.75">
      <c r="A27" s="5" t="s">
        <v>16</v>
      </c>
      <c r="B27" s="11">
        <v>20</v>
      </c>
      <c r="C27" s="11">
        <v>25</v>
      </c>
      <c r="D27" s="11">
        <v>22</v>
      </c>
      <c r="E27" s="11">
        <v>20</v>
      </c>
      <c r="F27" s="11">
        <v>21</v>
      </c>
    </row>
    <row r="28" spans="1:6" ht="12.75">
      <c r="A28" s="5" t="s">
        <v>17</v>
      </c>
      <c r="B28" s="11">
        <v>150000</v>
      </c>
      <c r="C28" s="11">
        <v>250000</v>
      </c>
      <c r="D28" s="11">
        <v>250000</v>
      </c>
      <c r="E28" s="11">
        <v>350000</v>
      </c>
      <c r="F28" s="11">
        <v>300000</v>
      </c>
    </row>
    <row r="29" spans="1:6" ht="15">
      <c r="A29" s="8" t="s">
        <v>4</v>
      </c>
      <c r="B29" s="9">
        <f>B28/B27</f>
        <v>7500</v>
      </c>
      <c r="C29" s="9">
        <f>C28/C27</f>
        <v>10000</v>
      </c>
      <c r="D29" s="9">
        <f>D28/D27</f>
        <v>11363.636363636364</v>
      </c>
      <c r="E29" s="9">
        <f>E28/E27</f>
        <v>17500</v>
      </c>
      <c r="F29" s="9">
        <f>F28/F27</f>
        <v>14285.714285714286</v>
      </c>
    </row>
    <row r="30" spans="1:6" ht="15">
      <c r="A30" s="3" t="s">
        <v>20</v>
      </c>
      <c r="B30" s="10">
        <f>SUM(B27:B28)</f>
        <v>150020</v>
      </c>
      <c r="C30" s="10">
        <f>SUM(C27:C28)</f>
        <v>250025</v>
      </c>
      <c r="D30" s="10">
        <f>SUM(D27:D28)</f>
        <v>250022</v>
      </c>
      <c r="E30" s="10">
        <f>SUM(E27:E28)</f>
        <v>350020</v>
      </c>
      <c r="F30" s="10">
        <f>SUM(F27:F28)</f>
        <v>300021</v>
      </c>
    </row>
    <row r="31" spans="1:6" ht="12.75">
      <c r="A31" s="5" t="s">
        <v>12</v>
      </c>
      <c r="B31" s="11">
        <v>350000</v>
      </c>
      <c r="C31" s="11">
        <v>350000</v>
      </c>
      <c r="D31" s="11">
        <v>350000</v>
      </c>
      <c r="E31" s="11">
        <v>350000</v>
      </c>
      <c r="F31" s="11">
        <v>350000</v>
      </c>
    </row>
    <row r="32" spans="1:6" ht="12.75">
      <c r="A32" s="5" t="s">
        <v>13</v>
      </c>
      <c r="B32" s="11">
        <v>1500000</v>
      </c>
      <c r="C32" s="11">
        <v>1400000</v>
      </c>
      <c r="D32" s="11">
        <v>1600000</v>
      </c>
      <c r="E32" s="11">
        <v>1600000</v>
      </c>
      <c r="F32" s="11">
        <v>1500000</v>
      </c>
    </row>
    <row r="33" spans="1:6" ht="12.75">
      <c r="A33" s="5" t="s">
        <v>14</v>
      </c>
      <c r="B33" s="11">
        <v>70000</v>
      </c>
      <c r="C33" s="11">
        <v>70000</v>
      </c>
      <c r="D33" s="11">
        <v>70000</v>
      </c>
      <c r="E33" s="11">
        <v>70000</v>
      </c>
      <c r="F33" s="11">
        <v>70000</v>
      </c>
    </row>
    <row r="34" spans="1:6" ht="15">
      <c r="A34" s="2" t="s">
        <v>21</v>
      </c>
      <c r="B34" s="12">
        <f>SUM(B31:B33)</f>
        <v>1920000</v>
      </c>
      <c r="C34" s="12">
        <f>SUM(C31:C33)</f>
        <v>1820000</v>
      </c>
      <c r="D34" s="12">
        <f>SUM(D31:D33)</f>
        <v>2020000</v>
      </c>
      <c r="E34" s="12">
        <f>SUM(E31:E33)</f>
        <v>2020000</v>
      </c>
      <c r="F34" s="12">
        <f>SUM(F31:F33)</f>
        <v>1920000</v>
      </c>
    </row>
    <row r="35" spans="1:6" ht="12.75">
      <c r="A35" s="5" t="s">
        <v>22</v>
      </c>
      <c r="B35" s="11">
        <f>B34*0.15</f>
        <v>288000</v>
      </c>
      <c r="C35" s="11">
        <f>C34*0.15</f>
        <v>273000</v>
      </c>
      <c r="D35" s="11">
        <f>D34*0.15</f>
        <v>303000</v>
      </c>
      <c r="E35" s="11">
        <f>E34*0.15</f>
        <v>303000</v>
      </c>
      <c r="F35" s="11">
        <f>F34*0.15</f>
        <v>288000</v>
      </c>
    </row>
    <row r="36" spans="1:6" ht="12.75">
      <c r="A36" s="5" t="s">
        <v>23</v>
      </c>
      <c r="B36" s="11">
        <f>B34*0.35</f>
        <v>672000</v>
      </c>
      <c r="C36" s="11">
        <f>C34*0.35</f>
        <v>637000</v>
      </c>
      <c r="D36" s="11">
        <f>D34*0.35</f>
        <v>707000</v>
      </c>
      <c r="E36" s="11">
        <f>E34*0.35</f>
        <v>707000</v>
      </c>
      <c r="F36" s="11">
        <f>F34*0.35</f>
        <v>672000</v>
      </c>
    </row>
    <row r="37" spans="1:6" ht="15">
      <c r="A37" s="2" t="s">
        <v>24</v>
      </c>
      <c r="B37" s="12">
        <f>SUM(B35:B36)</f>
        <v>960000</v>
      </c>
      <c r="C37" s="12">
        <f>SUM(C35:C36)</f>
        <v>910000</v>
      </c>
      <c r="D37" s="12">
        <f>SUM(D35:D36)</f>
        <v>1010000</v>
      </c>
      <c r="E37" s="12">
        <f>SUM(E35:E36)</f>
        <v>1010000</v>
      </c>
      <c r="F37" s="12">
        <f>SUM(F35:F36)</f>
        <v>960000</v>
      </c>
    </row>
    <row r="38" spans="1:6" ht="12.75">
      <c r="A38" s="5" t="s">
        <v>34</v>
      </c>
      <c r="B38" s="11">
        <v>70000</v>
      </c>
      <c r="C38" s="11">
        <v>50000</v>
      </c>
      <c r="D38" s="11">
        <v>70000</v>
      </c>
      <c r="E38" s="11">
        <v>80000</v>
      </c>
      <c r="F38" s="11">
        <v>75000</v>
      </c>
    </row>
    <row r="39" spans="1:6" ht="12.75">
      <c r="A39" s="5" t="s">
        <v>35</v>
      </c>
      <c r="B39" s="11">
        <v>20000</v>
      </c>
      <c r="C39" s="11">
        <v>20000</v>
      </c>
      <c r="D39" s="11">
        <v>20000</v>
      </c>
      <c r="E39" s="11">
        <v>20000</v>
      </c>
      <c r="F39" s="11">
        <v>21000</v>
      </c>
    </row>
    <row r="40" spans="1:6" ht="15">
      <c r="A40" s="2" t="s">
        <v>26</v>
      </c>
      <c r="B40" s="12">
        <f>SUM(B38:B39)</f>
        <v>90000</v>
      </c>
      <c r="C40" s="12">
        <f>SUM(C38:C39)</f>
        <v>70000</v>
      </c>
      <c r="D40" s="12">
        <f>SUM(D38:D39)</f>
        <v>90000</v>
      </c>
      <c r="E40" s="12">
        <f>SUM(E38:E39)</f>
        <v>100000</v>
      </c>
      <c r="F40" s="12">
        <f>SUM(F38:F39)</f>
        <v>96000</v>
      </c>
    </row>
    <row r="41" spans="1:6" ht="12.75">
      <c r="A41" s="4" t="s">
        <v>27</v>
      </c>
      <c r="B41" s="13">
        <v>50000</v>
      </c>
      <c r="C41" s="13"/>
      <c r="D41" s="13"/>
      <c r="E41" s="13"/>
      <c r="F41" s="13"/>
    </row>
    <row r="42" spans="1:6" ht="12.75">
      <c r="A42" s="5" t="s">
        <v>28</v>
      </c>
      <c r="B42" s="13">
        <v>20000</v>
      </c>
      <c r="C42" s="13">
        <v>20000</v>
      </c>
      <c r="D42" s="13">
        <v>20000</v>
      </c>
      <c r="E42" s="13">
        <v>20000</v>
      </c>
      <c r="F42" s="13">
        <v>20000</v>
      </c>
    </row>
    <row r="43" spans="1:6" ht="12.75">
      <c r="A43" s="5" t="s">
        <v>29</v>
      </c>
      <c r="B43" s="13">
        <v>30000</v>
      </c>
      <c r="C43" s="13">
        <v>30000</v>
      </c>
      <c r="D43" s="13">
        <v>30000</v>
      </c>
      <c r="E43" s="13">
        <v>30000</v>
      </c>
      <c r="F43" s="13">
        <v>30000</v>
      </c>
    </row>
    <row r="44" spans="1:6" ht="12.75">
      <c r="A44" s="5" t="s">
        <v>30</v>
      </c>
      <c r="B44" s="13"/>
      <c r="C44" s="13"/>
      <c r="D44" s="13"/>
      <c r="E44" s="13">
        <v>10000</v>
      </c>
      <c r="F44" s="13"/>
    </row>
    <row r="45" spans="1:6" ht="15">
      <c r="A45" s="2" t="s">
        <v>31</v>
      </c>
      <c r="B45" s="12">
        <f>SUM(B41:B44)</f>
        <v>100000</v>
      </c>
      <c r="C45" s="12">
        <f>SUM(C41:C44)</f>
        <v>50000</v>
      </c>
      <c r="D45" s="12">
        <f>SUM(D41:D44)</f>
        <v>50000</v>
      </c>
      <c r="E45" s="12">
        <f>SUM(E41:E44)</f>
        <v>60000</v>
      </c>
      <c r="F45" s="12">
        <f>SUM(F41:F44)</f>
        <v>50000</v>
      </c>
    </row>
    <row r="46" spans="1:6" ht="12.75">
      <c r="A46" s="5" t="s">
        <v>32</v>
      </c>
      <c r="B46" s="11">
        <v>70000</v>
      </c>
      <c r="C46" s="11">
        <v>80000</v>
      </c>
      <c r="D46" s="11">
        <v>100000</v>
      </c>
      <c r="E46" s="11">
        <v>110000</v>
      </c>
      <c r="F46" s="11">
        <v>100000</v>
      </c>
    </row>
    <row r="47" spans="1:6" ht="12.75">
      <c r="A47" s="5" t="s">
        <v>25</v>
      </c>
      <c r="B47" s="11">
        <v>20000</v>
      </c>
      <c r="C47" s="11">
        <v>20000</v>
      </c>
      <c r="D47" s="11">
        <v>20000</v>
      </c>
      <c r="E47" s="11">
        <v>20000</v>
      </c>
      <c r="F47" s="11">
        <v>20000</v>
      </c>
    </row>
    <row r="48" spans="1:6" ht="15">
      <c r="A48" s="2" t="s">
        <v>33</v>
      </c>
      <c r="B48" s="12">
        <f>SUM(B46:B47)</f>
        <v>90000</v>
      </c>
      <c r="C48" s="12">
        <f>SUM(C46:C47)</f>
        <v>100000</v>
      </c>
      <c r="D48" s="12">
        <f>SUM(D46:D47)</f>
        <v>120000</v>
      </c>
      <c r="E48" s="12">
        <f>SUM(E46:E47)</f>
        <v>130000</v>
      </c>
      <c r="F48" s="12">
        <f>SUM(F46:F47)</f>
        <v>120000</v>
      </c>
    </row>
  </sheetData>
  <sheetProtection/>
  <mergeCells count="1">
    <mergeCell ref="B1:E1"/>
  </mergeCells>
  <hyperlinks>
    <hyperlink ref="I3" r:id="rId1" display="http://bolsheprodag.ru/svoj-biznes/klyuchevye-pokazateli-biznes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http://BolsheProdag.ru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KPI продаж</dc:title>
  <dc:subject/>
  <dc:creator>Бердачук Сергей</dc:creator>
  <cp:keywords/>
  <dc:description/>
  <cp:lastModifiedBy>Berdachuk</cp:lastModifiedBy>
  <dcterms:created xsi:type="dcterms:W3CDTF">2013-10-12T10:16:27Z</dcterms:created>
  <dcterms:modified xsi:type="dcterms:W3CDTF">2015-04-24T19:02:04Z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